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lanejamento\PO\PO 2024\SITE\Anexo E\"/>
    </mc:Choice>
  </mc:AlternateContent>
  <bookViews>
    <workbookView xWindow="0" yWindow="0" windowWidth="28800" windowHeight="12312"/>
  </bookViews>
  <sheets>
    <sheet name="104-LIE_CBC" sheetId="1" r:id="rId1"/>
  </sheets>
  <definedNames>
    <definedName name="_xlnm.Print_Area" localSheetId="0">'104-LIE_CBC'!$A$1:$L$52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1" l="1"/>
  <c r="K35" i="1"/>
  <c r="J35" i="1"/>
  <c r="I35" i="1"/>
  <c r="H35" i="1"/>
  <c r="L49" i="1"/>
  <c r="K49" i="1"/>
  <c r="J49" i="1"/>
  <c r="I49" i="1"/>
  <c r="H49" i="1"/>
  <c r="L47" i="1"/>
  <c r="K47" i="1"/>
  <c r="J47" i="1"/>
  <c r="I47" i="1"/>
  <c r="H47" i="1"/>
  <c r="L44" i="1"/>
  <c r="K44" i="1"/>
  <c r="J44" i="1"/>
  <c r="I44" i="1"/>
  <c r="H44" i="1"/>
  <c r="L42" i="1"/>
  <c r="K42" i="1"/>
  <c r="J42" i="1"/>
  <c r="I42" i="1"/>
  <c r="H42" i="1"/>
  <c r="G42" i="1"/>
  <c r="E42" i="1"/>
  <c r="C42" i="1"/>
  <c r="D42" i="1" s="1"/>
  <c r="D43" i="1"/>
  <c r="F23" i="1" l="1"/>
  <c r="D23" i="1"/>
  <c r="L52" i="1"/>
  <c r="K52" i="1"/>
  <c r="J52" i="1"/>
  <c r="I52" i="1"/>
  <c r="H52" i="1"/>
  <c r="G39" i="1"/>
  <c r="G44" i="1"/>
  <c r="G49" i="1"/>
  <c r="G47" i="1"/>
  <c r="L12" i="1"/>
  <c r="K12" i="1"/>
  <c r="J12" i="1"/>
  <c r="I12" i="1"/>
  <c r="H12" i="1"/>
  <c r="G12" i="1"/>
  <c r="E12" i="1"/>
  <c r="C12" i="1"/>
  <c r="B12" i="1"/>
  <c r="G52" i="1" l="1"/>
  <c r="G35" i="1"/>
  <c r="E49" i="1" l="1"/>
  <c r="E44" i="1"/>
  <c r="C49" i="1"/>
  <c r="C47" i="1"/>
  <c r="C44" i="1"/>
  <c r="B49" i="1"/>
  <c r="B44" i="1"/>
  <c r="B42" i="1"/>
  <c r="B47" i="1"/>
  <c r="E47" i="1"/>
  <c r="E35" i="1"/>
  <c r="C35" i="1"/>
  <c r="E39" i="1" l="1"/>
  <c r="C39" i="1"/>
  <c r="D49" i="1"/>
  <c r="B39" i="1"/>
  <c r="E52" i="1" l="1"/>
  <c r="B52" i="1"/>
  <c r="C52" i="1"/>
  <c r="F51" i="1"/>
  <c r="F50" i="1"/>
  <c r="F49" i="1"/>
  <c r="F48" i="1"/>
  <c r="F47" i="1"/>
  <c r="F46" i="1"/>
  <c r="F45" i="1"/>
  <c r="F43" i="1"/>
  <c r="D51" i="1"/>
  <c r="D50" i="1"/>
  <c r="D48" i="1"/>
  <c r="D47" i="1"/>
  <c r="D46" i="1"/>
  <c r="D45" i="1"/>
  <c r="F52" i="1" l="1"/>
  <c r="D52" i="1"/>
  <c r="F41" i="1"/>
  <c r="F40" i="1"/>
  <c r="F39" i="1"/>
  <c r="F34" i="1"/>
  <c r="F33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D41" i="1"/>
  <c r="D40" i="1"/>
  <c r="D39" i="1"/>
  <c r="D34" i="1"/>
  <c r="D33" i="1"/>
  <c r="D31" i="1"/>
  <c r="D30" i="1"/>
  <c r="D29" i="1"/>
  <c r="D28" i="1"/>
  <c r="D27" i="1"/>
  <c r="D26" i="1"/>
  <c r="D25" i="1"/>
  <c r="D24" i="1"/>
  <c r="D22" i="1"/>
  <c r="D21" i="1"/>
  <c r="D20" i="1"/>
  <c r="D19" i="1"/>
  <c r="D18" i="1"/>
  <c r="D17" i="1"/>
  <c r="D16" i="1"/>
  <c r="D12" i="1"/>
  <c r="D10" i="1"/>
  <c r="D9" i="1"/>
  <c r="D8" i="1"/>
  <c r="D7" i="1"/>
  <c r="D6" i="1"/>
  <c r="F12" i="1"/>
  <c r="F10" i="1"/>
  <c r="F9" i="1"/>
  <c r="F8" i="1"/>
  <c r="F7" i="1"/>
  <c r="F6" i="1"/>
  <c r="F5" i="1"/>
  <c r="D5" i="1"/>
  <c r="F44" i="1"/>
  <c r="F42" i="1"/>
  <c r="D44" i="1"/>
  <c r="B35" i="1" l="1"/>
  <c r="D35" i="1" s="1"/>
  <c r="F35" i="1" l="1"/>
</calcChain>
</file>

<file path=xl/sharedStrings.xml><?xml version="1.0" encoding="utf-8"?>
<sst xmlns="http://schemas.openxmlformats.org/spreadsheetml/2006/main" count="80" uniqueCount="56">
  <si>
    <t xml:space="preserve">Total </t>
  </si>
  <si>
    <t xml:space="preserve">Agrupamento Gerencial </t>
  </si>
  <si>
    <t>Pessoal</t>
  </si>
  <si>
    <t>Salários e Provisões</t>
  </si>
  <si>
    <t>Encargos Sociais</t>
  </si>
  <si>
    <t>Mercadorias e Materiais</t>
  </si>
  <si>
    <t>Gastos Gerais</t>
  </si>
  <si>
    <t>Viagens e Deslocamentos</t>
  </si>
  <si>
    <t>Real 2019</t>
  </si>
  <si>
    <t>Real 2018</t>
  </si>
  <si>
    <t>Real 2017</t>
  </si>
  <si>
    <t>Despesas Financeiras</t>
  </si>
  <si>
    <t>-</t>
  </si>
  <si>
    <t>Modalidade</t>
  </si>
  <si>
    <t>Canoagem</t>
  </si>
  <si>
    <t>Natação</t>
  </si>
  <si>
    <t>Polo Aquático</t>
  </si>
  <si>
    <t>Remo</t>
  </si>
  <si>
    <t>Saltos Ornamentais</t>
  </si>
  <si>
    <t>Triathlon</t>
  </si>
  <si>
    <t>Badminton</t>
  </si>
  <si>
    <t>Basquete</t>
  </si>
  <si>
    <t>Handebol</t>
  </si>
  <si>
    <t>Voleibol</t>
  </si>
  <si>
    <t>Total Geral</t>
  </si>
  <si>
    <t>Atletismo</t>
  </si>
  <si>
    <t>Esgrima</t>
  </si>
  <si>
    <t>Ginástica Artística</t>
  </si>
  <si>
    <t>Judô</t>
  </si>
  <si>
    <t>Levantamento de Peso</t>
  </si>
  <si>
    <t>Projeto</t>
  </si>
  <si>
    <t>CBC</t>
  </si>
  <si>
    <t>Aquáticos</t>
  </si>
  <si>
    <t>Coletivos</t>
  </si>
  <si>
    <t>Competições</t>
  </si>
  <si>
    <t>Formação</t>
  </si>
  <si>
    <t>Terrestres</t>
  </si>
  <si>
    <t>CIAA</t>
  </si>
  <si>
    <t>Administrativo</t>
  </si>
  <si>
    <t>Materiais de Uso, Consumo e Manutenção</t>
  </si>
  <si>
    <t>Lei de Incentivo ao Esporte e Convênios</t>
  </si>
  <si>
    <t>Real 2020</t>
  </si>
  <si>
    <t>Bolsas Atleta, Moradias e Taxas Esportivas</t>
  </si>
  <si>
    <t>Serviços Contratados</t>
  </si>
  <si>
    <t>Serviços Especializados</t>
  </si>
  <si>
    <t>Alimentos e Bebidas</t>
  </si>
  <si>
    <t>Orçamento
2023</t>
  </si>
  <si>
    <t>Real 2021</t>
  </si>
  <si>
    <t>Tênis</t>
  </si>
  <si>
    <t>Orçamento
2024</t>
  </si>
  <si>
    <t>Projeção 2023</t>
  </si>
  <si>
    <t>Real 2022</t>
  </si>
  <si>
    <t>Raquetes</t>
  </si>
  <si>
    <t>Variação
Orç 2024 vs Projeção 2023</t>
  </si>
  <si>
    <t>Variação
Orç 2024 vs Orç 2023</t>
  </si>
  <si>
    <t>Fisioterapia (Medicina Esportiva)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</si>
</sst>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%"/>
    <numFmt numFmtId="165" formatCode="0.0%;[Red]\-0.0%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0" fontId="0" fillId="0" borderId="0" xfId="0" applyFont="1" applyBorder="1"/>
    <xf numFmtId="165" fontId="1" fillId="0" borderId="5" xfId="1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left"/>
    </xf>
    <xf numFmtId="165" fontId="0" fillId="0" borderId="13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/>
    <xf numFmtId="165" fontId="4" fillId="0" borderId="16" xfId="1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164" fontId="4" fillId="0" borderId="17" xfId="1" applyNumberFormat="1" applyFont="1" applyFill="1" applyBorder="1" applyAlignment="1">
      <alignment horizontal="center" vertical="center"/>
    </xf>
    <xf numFmtId="165" fontId="4" fillId="0" borderId="17" xfId="1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0" fillId="2" borderId="0" xfId="0" applyNumberFormat="1" applyFill="1" applyAlignment="1">
      <alignment horizontal="center" vertical="center"/>
    </xf>
    <xf numFmtId="41" fontId="0" fillId="4" borderId="7" xfId="0" applyNumberFormat="1" applyFont="1" applyFill="1" applyBorder="1" applyAlignment="1">
      <alignment horizontal="center" vertical="center"/>
    </xf>
    <xf numFmtId="41" fontId="4" fillId="4" borderId="6" xfId="0" applyNumberFormat="1" applyFont="1" applyFill="1" applyBorder="1" applyAlignment="1">
      <alignment horizontal="center" vertical="center"/>
    </xf>
    <xf numFmtId="41" fontId="0" fillId="0" borderId="0" xfId="0" applyNumberFormat="1" applyFont="1" applyAlignment="1">
      <alignment horizontal="center" vertical="center"/>
    </xf>
    <xf numFmtId="41" fontId="0" fillId="2" borderId="0" xfId="0" applyNumberFormat="1" applyFont="1" applyFill="1" applyAlignment="1">
      <alignment horizontal="center" vertical="center"/>
    </xf>
    <xf numFmtId="41" fontId="0" fillId="4" borderId="5" xfId="0" applyNumberFormat="1" applyFont="1" applyFill="1" applyBorder="1" applyAlignment="1">
      <alignment horizontal="center" vertical="center"/>
    </xf>
    <xf numFmtId="41" fontId="4" fillId="4" borderId="17" xfId="0" applyNumberFormat="1" applyFont="1" applyFill="1" applyBorder="1" applyAlignment="1">
      <alignment horizontal="center" vertical="center"/>
    </xf>
    <xf numFmtId="41" fontId="0" fillId="0" borderId="0" xfId="0" applyNumberFormat="1" applyFont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41" fontId="0" fillId="4" borderId="13" xfId="0" applyNumberFormat="1" applyFont="1" applyFill="1" applyBorder="1" applyAlignment="1">
      <alignment horizontal="center" vertical="center"/>
    </xf>
    <xf numFmtId="41" fontId="4" fillId="4" borderId="16" xfId="0" applyNumberFormat="1" applyFont="1" applyFill="1" applyBorder="1" applyAlignment="1">
      <alignment horizontal="center" vertical="center"/>
    </xf>
    <xf numFmtId="41" fontId="2" fillId="2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9" xfId="0" applyNumberFormat="1" applyFont="1" applyFill="1" applyBorder="1" applyAlignment="1">
      <alignment horizontal="center" vertical="center" wrapText="1"/>
    </xf>
    <xf numFmtId="41" fontId="3" fillId="0" borderId="3" xfId="0" applyNumberFormat="1" applyFont="1" applyFill="1" applyBorder="1" applyAlignment="1">
      <alignment horizontal="center" vertical="center"/>
    </xf>
    <xf numFmtId="41" fontId="3" fillId="0" borderId="3" xfId="0" applyNumberFormat="1" applyFont="1" applyBorder="1" applyAlignment="1">
      <alignment horizontal="center" vertical="center"/>
    </xf>
    <xf numFmtId="41" fontId="3" fillId="0" borderId="10" xfId="0" applyNumberFormat="1" applyFont="1" applyBorder="1" applyAlignment="1">
      <alignment horizontal="center" vertical="center"/>
    </xf>
    <xf numFmtId="41" fontId="0" fillId="0" borderId="7" xfId="0" applyNumberFormat="1" applyFont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0" fillId="0" borderId="5" xfId="0" applyNumberFormat="1" applyFont="1" applyBorder="1" applyAlignment="1">
      <alignment horizontal="center" vertical="center"/>
    </xf>
    <xf numFmtId="41" fontId="0" fillId="0" borderId="11" xfId="0" applyNumberFormat="1" applyFont="1" applyBorder="1" applyAlignment="1">
      <alignment horizontal="center" vertical="center"/>
    </xf>
    <xf numFmtId="41" fontId="4" fillId="0" borderId="16" xfId="0" applyNumberFormat="1" applyFont="1" applyFill="1" applyBorder="1" applyAlignment="1">
      <alignment horizontal="center" vertical="center"/>
    </xf>
    <xf numFmtId="41" fontId="4" fillId="0" borderId="17" xfId="0" applyNumberFormat="1" applyFont="1" applyFill="1" applyBorder="1" applyAlignment="1">
      <alignment horizontal="center" vertical="center"/>
    </xf>
    <xf numFmtId="41" fontId="0" fillId="0" borderId="3" xfId="0" applyNumberFormat="1" applyFont="1" applyBorder="1" applyAlignment="1">
      <alignment horizontal="center" vertical="center"/>
    </xf>
    <xf numFmtId="41" fontId="0" fillId="0" borderId="10" xfId="0" applyNumberFormat="1" applyFont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41" fontId="0" fillId="0" borderId="4" xfId="0" applyNumberFormat="1" applyFont="1" applyBorder="1" applyAlignment="1">
      <alignment horizontal="center" vertical="center"/>
    </xf>
    <xf numFmtId="41" fontId="0" fillId="0" borderId="13" xfId="0" applyNumberFormat="1" applyFont="1" applyBorder="1" applyAlignment="1">
      <alignment horizontal="center" vertical="center"/>
    </xf>
    <xf numFmtId="41" fontId="4" fillId="0" borderId="14" xfId="0" applyNumberFormat="1" applyFont="1" applyFill="1" applyBorder="1" applyAlignment="1">
      <alignment horizontal="center" vertical="center"/>
    </xf>
    <xf numFmtId="41" fontId="3" fillId="0" borderId="4" xfId="0" applyNumberFormat="1" applyFont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41" fontId="3" fillId="0" borderId="5" xfId="0" applyNumberFormat="1" applyFont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0" fontId="7" fillId="0" borderId="0" xfId="0" applyFont="1"/>
    <xf numFmtId="4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0" fillId="4" borderId="2" xfId="0" applyNumberFormat="1" applyFont="1" applyFill="1" applyBorder="1" applyAlignment="1">
      <alignment horizontal="center" vertical="center"/>
    </xf>
    <xf numFmtId="41" fontId="0" fillId="0" borderId="2" xfId="0" applyNumberFormat="1" applyFon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/>
    </xf>
    <xf numFmtId="41" fontId="0" fillId="0" borderId="3" xfId="0" applyNumberFormat="1" applyFont="1" applyFill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165" fontId="0" fillId="0" borderId="12" xfId="0" applyNumberFormat="1" applyFont="1" applyBorder="1" applyAlignment="1">
      <alignment horizontal="center" vertical="center"/>
    </xf>
    <xf numFmtId="41" fontId="0" fillId="0" borderId="13" xfId="0" applyNumberFormat="1" applyFont="1" applyFill="1" applyBorder="1" applyAlignment="1">
      <alignment horizontal="center" vertical="center"/>
    </xf>
    <xf numFmtId="41" fontId="0" fillId="0" borderId="18" xfId="0" applyNumberFormat="1" applyFont="1" applyBorder="1" applyAlignment="1">
      <alignment horizontal="center" vertical="center"/>
    </xf>
    <xf numFmtId="41" fontId="0" fillId="4" borderId="4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0" fillId="0" borderId="0" xfId="0" applyBorder="1"/>
    <xf numFmtId="0" fontId="3" fillId="0" borderId="0" xfId="0" applyFont="1" applyBorder="1"/>
    <xf numFmtId="165" fontId="3" fillId="0" borderId="4" xfId="0" applyNumberFormat="1" applyFont="1" applyBorder="1" applyAlignment="1">
      <alignment horizontal="center" vertical="center"/>
    </xf>
    <xf numFmtId="164" fontId="4" fillId="0" borderId="16" xfId="1" applyNumberFormat="1" applyFont="1" applyFill="1" applyBorder="1" applyAlignment="1">
      <alignment horizontal="center" vertical="center"/>
    </xf>
    <xf numFmtId="41" fontId="3" fillId="4" borderId="3" xfId="0" applyNumberFormat="1" applyFont="1" applyFill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" vertical="center"/>
    </xf>
    <xf numFmtId="41" fontId="3" fillId="0" borderId="19" xfId="0" applyNumberFormat="1" applyFont="1" applyBorder="1" applyAlignment="1">
      <alignment horizontal="center" vertical="center"/>
    </xf>
    <xf numFmtId="41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41" fontId="0" fillId="0" borderId="0" xfId="0" applyNumberFormat="1"/>
    <xf numFmtId="41" fontId="0" fillId="0" borderId="7" xfId="0" applyNumberFormat="1" applyFont="1" applyFill="1" applyBorder="1" applyAlignment="1">
      <alignment horizontal="center" vertical="center"/>
    </xf>
    <xf numFmtId="165" fontId="1" fillId="0" borderId="6" xfId="1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166" fontId="0" fillId="0" borderId="0" xfId="2" applyNumberFormat="1" applyFont="1" applyAlignment="1">
      <alignment horizontal="center" vertical="center"/>
    </xf>
    <xf numFmtId="166" fontId="0" fillId="0" borderId="0" xfId="0" applyNumberFormat="1" applyFont="1" applyFill="1"/>
    <xf numFmtId="41" fontId="0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colors>
    <mruColors>
      <color rgb="FF0099CC"/>
      <color rgb="FF6666FF"/>
      <color rgb="FFFF99CC"/>
      <color rgb="FFF37669"/>
      <color rgb="FF9966FF"/>
      <color rgb="FF54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tabSelected="1" zoomScale="90" zoomScaleNormal="90" zoomScaleSheetLayoutView="80" workbookViewId="0">
      <selection activeCell="O47" sqref="O47"/>
    </sheetView>
  </sheetViews>
  <sheetFormatPr defaultRowHeight="14.4" x14ac:dyDescent="0.3"/>
  <cols>
    <col min="1" max="1" width="45.6640625" customWidth="1"/>
    <col min="2" max="3" width="15.6640625" style="36" customWidth="1"/>
    <col min="4" max="4" width="15.6640625" style="8" customWidth="1"/>
    <col min="5" max="5" width="15.6640625" style="36" customWidth="1"/>
    <col min="6" max="7" width="15.6640625" style="8" customWidth="1"/>
    <col min="8" max="12" width="15.6640625" style="36" customWidth="1"/>
    <col min="13" max="13" width="8.88671875" style="86"/>
    <col min="14" max="15" width="11.109375" bestFit="1" customWidth="1"/>
    <col min="16" max="16" width="8.6640625" bestFit="1" customWidth="1"/>
    <col min="17" max="17" width="11.109375" bestFit="1" customWidth="1"/>
  </cols>
  <sheetData>
    <row r="1" spans="1:17" s="71" customFormat="1" ht="18" x14ac:dyDescent="0.35">
      <c r="A1" s="73" t="s">
        <v>40</v>
      </c>
      <c r="B1" s="72"/>
      <c r="C1" s="70"/>
      <c r="D1" s="74"/>
      <c r="E1" s="70"/>
      <c r="F1" s="75"/>
      <c r="G1" s="75"/>
      <c r="H1" s="72"/>
      <c r="I1" s="72"/>
      <c r="J1" s="72"/>
      <c r="K1" s="70"/>
      <c r="L1" s="70"/>
      <c r="M1" s="85"/>
    </row>
    <row r="3" spans="1:17" x14ac:dyDescent="0.3">
      <c r="A3" s="104" t="s">
        <v>30</v>
      </c>
      <c r="B3" s="37"/>
      <c r="C3" s="37"/>
      <c r="D3" s="18"/>
      <c r="E3" s="37"/>
      <c r="F3" s="18"/>
      <c r="G3" s="18"/>
      <c r="H3" s="37"/>
      <c r="I3" s="37"/>
      <c r="J3" s="37"/>
      <c r="K3" s="37"/>
      <c r="L3" s="37"/>
    </row>
    <row r="4" spans="1:17" ht="43.2" x14ac:dyDescent="0.3">
      <c r="A4" s="105"/>
      <c r="B4" s="93" t="s">
        <v>49</v>
      </c>
      <c r="C4" s="93" t="s">
        <v>50</v>
      </c>
      <c r="D4" s="94" t="s">
        <v>53</v>
      </c>
      <c r="E4" s="93" t="s">
        <v>46</v>
      </c>
      <c r="F4" s="95" t="s">
        <v>54</v>
      </c>
      <c r="G4" s="48" t="s">
        <v>51</v>
      </c>
      <c r="H4" s="48" t="s">
        <v>47</v>
      </c>
      <c r="I4" s="48" t="s">
        <v>41</v>
      </c>
      <c r="J4" s="48" t="s">
        <v>8</v>
      </c>
      <c r="K4" s="49" t="s">
        <v>9</v>
      </c>
      <c r="L4" s="50" t="s">
        <v>10</v>
      </c>
    </row>
    <row r="5" spans="1:17" x14ac:dyDescent="0.3">
      <c r="A5" s="5" t="s">
        <v>31</v>
      </c>
      <c r="B5" s="76">
        <v>4970000</v>
      </c>
      <c r="C5" s="79">
        <v>2737320.42</v>
      </c>
      <c r="D5" s="78">
        <f t="shared" ref="D5:D12" si="0">IFERROR(B5/C5-1,"-")</f>
        <v>0.81564422041611051</v>
      </c>
      <c r="E5" s="79">
        <v>1727510.95</v>
      </c>
      <c r="F5" s="80">
        <f t="shared" ref="F5:F12" si="1">IFERROR(B5/E5-1,"-")</f>
        <v>1.8769716336675031</v>
      </c>
      <c r="G5" s="79">
        <v>3568084.3800000008</v>
      </c>
      <c r="H5" s="77">
        <v>1929000</v>
      </c>
      <c r="I5" s="77">
        <v>988515.23</v>
      </c>
      <c r="J5" s="77">
        <v>1055256</v>
      </c>
      <c r="K5" s="60">
        <v>1006389</v>
      </c>
      <c r="L5" s="61">
        <v>1961965</v>
      </c>
      <c r="N5" s="96"/>
      <c r="O5" s="96"/>
      <c r="P5" s="96"/>
      <c r="Q5" s="96"/>
    </row>
    <row r="6" spans="1:17" s="7" customFormat="1" x14ac:dyDescent="0.3">
      <c r="A6" s="4" t="s">
        <v>32</v>
      </c>
      <c r="B6" s="84">
        <v>92000</v>
      </c>
      <c r="C6" s="55">
        <v>397526.79</v>
      </c>
      <c r="D6" s="12">
        <f t="shared" si="0"/>
        <v>-0.76856905669175157</v>
      </c>
      <c r="E6" s="55">
        <v>629999.99999999988</v>
      </c>
      <c r="F6" s="23">
        <f t="shared" si="1"/>
        <v>-0.85396825396825393</v>
      </c>
      <c r="G6" s="55">
        <v>560087.49</v>
      </c>
      <c r="H6" s="63">
        <v>989000</v>
      </c>
      <c r="I6" s="63">
        <v>519990.08</v>
      </c>
      <c r="J6" s="63">
        <v>1764334</v>
      </c>
      <c r="K6" s="56">
        <v>1924932</v>
      </c>
      <c r="L6" s="57">
        <v>2621310</v>
      </c>
      <c r="M6" s="22"/>
      <c r="N6" s="96"/>
      <c r="O6" s="96"/>
      <c r="P6" s="96"/>
      <c r="Q6" s="96"/>
    </row>
    <row r="7" spans="1:17" s="7" customFormat="1" x14ac:dyDescent="0.3">
      <c r="A7" s="4" t="s">
        <v>33</v>
      </c>
      <c r="B7" s="84">
        <v>216000</v>
      </c>
      <c r="C7" s="55">
        <v>628753.83000000007</v>
      </c>
      <c r="D7" s="28">
        <f t="shared" si="0"/>
        <v>-0.65646332524129525</v>
      </c>
      <c r="E7" s="55">
        <v>630000</v>
      </c>
      <c r="F7" s="23">
        <f t="shared" si="1"/>
        <v>-0.65714285714285714</v>
      </c>
      <c r="G7" s="55">
        <v>629461.84</v>
      </c>
      <c r="H7" s="63">
        <v>611000</v>
      </c>
      <c r="I7" s="63">
        <v>1361137.6099999999</v>
      </c>
      <c r="J7" s="63">
        <v>1973224</v>
      </c>
      <c r="K7" s="56">
        <v>1512219</v>
      </c>
      <c r="L7" s="57">
        <v>1485147</v>
      </c>
      <c r="M7" s="22"/>
      <c r="N7" s="96"/>
      <c r="O7" s="96"/>
      <c r="P7" s="96"/>
      <c r="Q7" s="96"/>
    </row>
    <row r="8" spans="1:17" s="7" customFormat="1" x14ac:dyDescent="0.3">
      <c r="A8" s="4" t="s">
        <v>34</v>
      </c>
      <c r="B8" s="84">
        <v>0</v>
      </c>
      <c r="C8" s="55">
        <v>0</v>
      </c>
      <c r="D8" s="28" t="str">
        <f t="shared" si="0"/>
        <v>-</v>
      </c>
      <c r="E8" s="55">
        <v>0</v>
      </c>
      <c r="F8" s="10" t="str">
        <f t="shared" si="1"/>
        <v>-</v>
      </c>
      <c r="G8" s="55">
        <v>0</v>
      </c>
      <c r="H8" s="63">
        <v>0</v>
      </c>
      <c r="I8" s="63">
        <v>0</v>
      </c>
      <c r="J8" s="63">
        <v>247347</v>
      </c>
      <c r="K8" s="56">
        <v>83353</v>
      </c>
      <c r="L8" s="57">
        <v>0</v>
      </c>
      <c r="M8" s="22"/>
      <c r="N8" s="96"/>
      <c r="O8" s="96"/>
      <c r="P8" s="96"/>
      <c r="Q8" s="96"/>
    </row>
    <row r="9" spans="1:17" s="7" customFormat="1" x14ac:dyDescent="0.3">
      <c r="A9" s="4" t="s">
        <v>35</v>
      </c>
      <c r="B9" s="84">
        <v>1215000</v>
      </c>
      <c r="C9" s="55">
        <v>1722981.3700000006</v>
      </c>
      <c r="D9" s="28">
        <f t="shared" si="0"/>
        <v>-0.29482696612093973</v>
      </c>
      <c r="E9" s="55">
        <v>1870000.0999999999</v>
      </c>
      <c r="F9" s="23">
        <f t="shared" si="1"/>
        <v>-0.35026741442420239</v>
      </c>
      <c r="G9" s="55">
        <v>1779314.1099999999</v>
      </c>
      <c r="H9" s="63">
        <v>734000</v>
      </c>
      <c r="I9" s="63">
        <v>1484351.4900000002</v>
      </c>
      <c r="J9" s="63">
        <v>1468653</v>
      </c>
      <c r="K9" s="56">
        <v>1392900</v>
      </c>
      <c r="L9" s="57">
        <v>1701405</v>
      </c>
      <c r="M9" s="22"/>
      <c r="N9" s="96"/>
      <c r="O9" s="96"/>
      <c r="P9" s="96"/>
      <c r="Q9" s="96"/>
    </row>
    <row r="10" spans="1:17" x14ac:dyDescent="0.3">
      <c r="A10" s="4" t="s">
        <v>36</v>
      </c>
      <c r="B10" s="42">
        <v>220000</v>
      </c>
      <c r="C10" s="55">
        <v>955696.41000000015</v>
      </c>
      <c r="D10" s="28">
        <f t="shared" si="0"/>
        <v>-0.76980137447623143</v>
      </c>
      <c r="E10" s="55">
        <v>1259999.8999999999</v>
      </c>
      <c r="F10" s="10">
        <f t="shared" si="1"/>
        <v>-0.82539681153942945</v>
      </c>
      <c r="G10" s="55">
        <v>1417173.88</v>
      </c>
      <c r="H10" s="56">
        <v>973000</v>
      </c>
      <c r="I10" s="56">
        <v>2034998.6500000001</v>
      </c>
      <c r="J10" s="56">
        <v>1995109</v>
      </c>
      <c r="K10" s="56">
        <v>3435582</v>
      </c>
      <c r="L10" s="57">
        <v>4537120</v>
      </c>
      <c r="N10" s="96"/>
      <c r="O10" s="96"/>
      <c r="P10" s="96"/>
      <c r="Q10" s="96"/>
    </row>
    <row r="11" spans="1:17" x14ac:dyDescent="0.3">
      <c r="A11" s="4" t="s">
        <v>52</v>
      </c>
      <c r="B11" s="38">
        <v>820000</v>
      </c>
      <c r="C11" s="97"/>
      <c r="D11" s="98"/>
      <c r="E11" s="97"/>
      <c r="F11" s="99"/>
      <c r="G11" s="97"/>
      <c r="H11" s="54"/>
      <c r="I11" s="54"/>
      <c r="J11" s="54"/>
      <c r="K11" s="54"/>
      <c r="L11" s="100"/>
      <c r="N11" s="96"/>
      <c r="O11" s="96"/>
      <c r="P11" s="96"/>
      <c r="Q11" s="96"/>
    </row>
    <row r="12" spans="1:17" x14ac:dyDescent="0.3">
      <c r="A12" s="32" t="s">
        <v>24</v>
      </c>
      <c r="B12" s="39">
        <f>SUM(B5:B11)</f>
        <v>7533000</v>
      </c>
      <c r="C12" s="58">
        <f>SUM(C5:C11)</f>
        <v>6442278.8200000003</v>
      </c>
      <c r="D12" s="89">
        <f t="shared" si="0"/>
        <v>0.16930673298613907</v>
      </c>
      <c r="E12" s="58">
        <f>SUM(E5:E11)</f>
        <v>6117510.9499999993</v>
      </c>
      <c r="F12" s="31">
        <f t="shared" si="1"/>
        <v>0.23138316573017348</v>
      </c>
      <c r="G12" s="58">
        <f t="shared" ref="G12:L12" si="2">SUM(G5:G11)</f>
        <v>7954121.7000000002</v>
      </c>
      <c r="H12" s="58">
        <f t="shared" si="2"/>
        <v>5236000</v>
      </c>
      <c r="I12" s="58">
        <f t="shared" si="2"/>
        <v>6388993.0600000005</v>
      </c>
      <c r="J12" s="58">
        <f t="shared" si="2"/>
        <v>8503923</v>
      </c>
      <c r="K12" s="58">
        <f t="shared" si="2"/>
        <v>9355375</v>
      </c>
      <c r="L12" s="59">
        <f t="shared" si="2"/>
        <v>12306947</v>
      </c>
      <c r="N12" s="96"/>
      <c r="O12" s="96"/>
      <c r="P12" s="96"/>
      <c r="Q12" s="96"/>
    </row>
    <row r="13" spans="1:17" x14ac:dyDescent="0.3">
      <c r="A13" s="9"/>
      <c r="B13" s="40"/>
      <c r="C13" s="40"/>
      <c r="D13" s="9"/>
      <c r="E13" s="40"/>
      <c r="F13" s="9"/>
      <c r="G13" s="9"/>
      <c r="H13" s="40"/>
      <c r="I13" s="40"/>
      <c r="J13" s="40"/>
      <c r="K13" s="40"/>
      <c r="L13" s="40"/>
      <c r="N13" s="96"/>
      <c r="O13" s="96"/>
      <c r="P13" s="96"/>
      <c r="Q13" s="96"/>
    </row>
    <row r="14" spans="1:17" x14ac:dyDescent="0.3">
      <c r="A14" s="104" t="s">
        <v>13</v>
      </c>
      <c r="B14" s="41"/>
      <c r="C14" s="41"/>
      <c r="D14" s="20"/>
      <c r="E14" s="41"/>
      <c r="F14" s="20"/>
      <c r="G14" s="20"/>
      <c r="H14" s="41"/>
      <c r="I14" s="41"/>
      <c r="J14" s="41"/>
      <c r="K14" s="41"/>
      <c r="L14" s="41"/>
      <c r="N14" s="96"/>
      <c r="O14" s="96"/>
      <c r="P14" s="96"/>
      <c r="Q14" s="96"/>
    </row>
    <row r="15" spans="1:17" ht="43.2" x14ac:dyDescent="0.3">
      <c r="A15" s="105"/>
      <c r="B15" s="93" t="s">
        <v>49</v>
      </c>
      <c r="C15" s="93" t="s">
        <v>50</v>
      </c>
      <c r="D15" s="19" t="s">
        <v>53</v>
      </c>
      <c r="E15" s="93" t="s">
        <v>46</v>
      </c>
      <c r="F15" s="2" t="s">
        <v>54</v>
      </c>
      <c r="G15" s="48" t="s">
        <v>51</v>
      </c>
      <c r="H15" s="48" t="s">
        <v>47</v>
      </c>
      <c r="I15" s="48" t="s">
        <v>41</v>
      </c>
      <c r="J15" s="48" t="s">
        <v>8</v>
      </c>
      <c r="K15" s="49" t="s">
        <v>9</v>
      </c>
      <c r="L15" s="50" t="s">
        <v>10</v>
      </c>
      <c r="N15" s="96"/>
      <c r="O15" s="96"/>
      <c r="P15" s="96"/>
      <c r="Q15" s="96"/>
    </row>
    <row r="16" spans="1:17" x14ac:dyDescent="0.3">
      <c r="A16" s="5" t="s">
        <v>38</v>
      </c>
      <c r="B16" s="42">
        <v>0</v>
      </c>
      <c r="C16" s="56">
        <v>19263.169999999995</v>
      </c>
      <c r="D16" s="11">
        <f t="shared" ref="D16:D35" si="3">IFERROR(B16/C16-1,"-")</f>
        <v>-1</v>
      </c>
      <c r="E16" s="55">
        <v>0</v>
      </c>
      <c r="F16" s="15" t="str">
        <f t="shared" ref="F16:F35" si="4">IFERROR(B16/E16-1,"-")</f>
        <v>-</v>
      </c>
      <c r="G16" s="101">
        <v>1127691.5299999998</v>
      </c>
      <c r="H16" s="56">
        <v>33384.760502492034</v>
      </c>
      <c r="I16" s="56">
        <v>11085.649999999998</v>
      </c>
      <c r="J16" s="56">
        <v>-6266</v>
      </c>
      <c r="K16" s="60">
        <v>-9825</v>
      </c>
      <c r="L16" s="61">
        <v>-23508</v>
      </c>
      <c r="N16" s="96"/>
      <c r="O16" s="96"/>
      <c r="P16" s="96"/>
      <c r="Q16" s="96"/>
    </row>
    <row r="17" spans="1:17" x14ac:dyDescent="0.3">
      <c r="A17" s="4" t="s">
        <v>25</v>
      </c>
      <c r="B17" s="42">
        <v>594000</v>
      </c>
      <c r="C17" s="56">
        <v>479113.75</v>
      </c>
      <c r="D17" s="12">
        <f t="shared" si="3"/>
        <v>0.23978908975165081</v>
      </c>
      <c r="E17" s="55">
        <v>525149.02999999991</v>
      </c>
      <c r="F17" s="10">
        <f t="shared" si="4"/>
        <v>0.1311074877163918</v>
      </c>
      <c r="G17" s="101">
        <v>616710.24</v>
      </c>
      <c r="H17" s="56">
        <v>386622.11472324003</v>
      </c>
      <c r="I17" s="56">
        <v>614752.02000000014</v>
      </c>
      <c r="J17" s="56">
        <v>931589</v>
      </c>
      <c r="K17" s="56">
        <v>1383493</v>
      </c>
      <c r="L17" s="57">
        <v>1880977</v>
      </c>
      <c r="N17" s="96"/>
      <c r="O17" s="96"/>
      <c r="P17" s="96"/>
      <c r="Q17" s="96"/>
    </row>
    <row r="18" spans="1:17" x14ac:dyDescent="0.3">
      <c r="A18" s="4" t="s">
        <v>20</v>
      </c>
      <c r="B18" s="42">
        <v>136000</v>
      </c>
      <c r="C18" s="56">
        <v>122215.93000000002</v>
      </c>
      <c r="D18" s="12">
        <f t="shared" si="3"/>
        <v>0.11278456089971223</v>
      </c>
      <c r="E18" s="55">
        <v>149742.25999999998</v>
      </c>
      <c r="F18" s="10">
        <f t="shared" si="4"/>
        <v>-9.1772756735473249E-2</v>
      </c>
      <c r="G18" s="101">
        <v>152053.28999999998</v>
      </c>
      <c r="H18" s="56">
        <v>78434.907927678665</v>
      </c>
      <c r="I18" s="56">
        <v>144149.84</v>
      </c>
      <c r="J18" s="56">
        <v>66141</v>
      </c>
      <c r="K18" s="56">
        <v>67347</v>
      </c>
      <c r="L18" s="57">
        <v>14000</v>
      </c>
      <c r="N18" s="96"/>
      <c r="O18" s="96"/>
      <c r="P18" s="96"/>
      <c r="Q18" s="96"/>
    </row>
    <row r="19" spans="1:17" x14ac:dyDescent="0.3">
      <c r="A19" s="4" t="s">
        <v>21</v>
      </c>
      <c r="B19" s="42">
        <v>398000</v>
      </c>
      <c r="C19" s="56">
        <v>321617.7</v>
      </c>
      <c r="D19" s="12">
        <f t="shared" si="3"/>
        <v>0.23749408070513534</v>
      </c>
      <c r="E19" s="55">
        <v>296062.03000000003</v>
      </c>
      <c r="F19" s="10">
        <f t="shared" si="4"/>
        <v>0.34431287929762555</v>
      </c>
      <c r="G19" s="101">
        <v>288266.96000000002</v>
      </c>
      <c r="H19" s="56">
        <v>320254.2927844642</v>
      </c>
      <c r="I19" s="56">
        <v>460275.86000000004</v>
      </c>
      <c r="J19" s="56">
        <v>617725</v>
      </c>
      <c r="K19" s="56">
        <v>610112</v>
      </c>
      <c r="L19" s="57">
        <v>688410</v>
      </c>
      <c r="N19" s="96"/>
      <c r="O19" s="96"/>
      <c r="P19" s="96"/>
      <c r="Q19" s="96"/>
    </row>
    <row r="20" spans="1:17" x14ac:dyDescent="0.3">
      <c r="A20" s="4" t="s">
        <v>14</v>
      </c>
      <c r="B20" s="42">
        <v>0</v>
      </c>
      <c r="C20" s="56">
        <v>0</v>
      </c>
      <c r="D20" s="12" t="str">
        <f t="shared" si="3"/>
        <v>-</v>
      </c>
      <c r="E20" s="55">
        <v>0</v>
      </c>
      <c r="F20" s="10" t="str">
        <f t="shared" si="4"/>
        <v>-</v>
      </c>
      <c r="G20" s="101">
        <v>75095</v>
      </c>
      <c r="H20" s="56">
        <v>44505.724335454564</v>
      </c>
      <c r="I20" s="56">
        <v>1185.42</v>
      </c>
      <c r="J20" s="56">
        <v>22311</v>
      </c>
      <c r="K20" s="56">
        <v>72795</v>
      </c>
      <c r="L20" s="57">
        <v>89742</v>
      </c>
      <c r="N20" s="96"/>
      <c r="O20" s="96"/>
      <c r="P20" s="96"/>
      <c r="Q20" s="96"/>
    </row>
    <row r="21" spans="1:17" x14ac:dyDescent="0.3">
      <c r="A21" s="4" t="s">
        <v>37</v>
      </c>
      <c r="B21" s="42">
        <v>952500</v>
      </c>
      <c r="C21" s="56">
        <v>1086081.8600000001</v>
      </c>
      <c r="D21" s="12">
        <f t="shared" si="3"/>
        <v>-0.12299428332225348</v>
      </c>
      <c r="E21" s="55">
        <v>1056591.1399999999</v>
      </c>
      <c r="F21" s="10">
        <f t="shared" si="4"/>
        <v>-9.8516006863354821E-2</v>
      </c>
      <c r="G21" s="101">
        <v>1049635.9500000002</v>
      </c>
      <c r="H21" s="56">
        <v>722782.0791292846</v>
      </c>
      <c r="I21" s="56">
        <v>794938.32000000007</v>
      </c>
      <c r="J21" s="56">
        <v>830487</v>
      </c>
      <c r="K21" s="56">
        <v>825632</v>
      </c>
      <c r="L21" s="57">
        <v>824371</v>
      </c>
      <c r="N21" s="96"/>
      <c r="O21" s="96"/>
      <c r="P21" s="96"/>
      <c r="Q21" s="96"/>
    </row>
    <row r="22" spans="1:17" x14ac:dyDescent="0.3">
      <c r="A22" s="4" t="s">
        <v>26</v>
      </c>
      <c r="B22" s="42">
        <v>232500</v>
      </c>
      <c r="C22" s="56">
        <v>215080.33000000002</v>
      </c>
      <c r="D22" s="12">
        <f t="shared" si="3"/>
        <v>8.0991460260452453E-2</v>
      </c>
      <c r="E22" s="55">
        <v>223679.18999999992</v>
      </c>
      <c r="F22" s="10">
        <f t="shared" si="4"/>
        <v>3.9435094520863023E-2</v>
      </c>
      <c r="G22" s="101">
        <v>553551.27</v>
      </c>
      <c r="H22" s="56">
        <v>199129.93882069082</v>
      </c>
      <c r="I22" s="56">
        <v>200428.7</v>
      </c>
      <c r="J22" s="56">
        <v>305668</v>
      </c>
      <c r="K22" s="56">
        <v>355913</v>
      </c>
      <c r="L22" s="57">
        <v>1392757</v>
      </c>
      <c r="N22" s="96"/>
      <c r="O22" s="96"/>
      <c r="P22" s="96"/>
      <c r="Q22" s="96"/>
    </row>
    <row r="23" spans="1:17" x14ac:dyDescent="0.3">
      <c r="A23" s="4" t="s">
        <v>55</v>
      </c>
      <c r="B23" s="42">
        <v>720500</v>
      </c>
      <c r="C23" s="56">
        <v>0</v>
      </c>
      <c r="D23" s="12" t="str">
        <f t="shared" si="3"/>
        <v>-</v>
      </c>
      <c r="E23" s="55">
        <v>0</v>
      </c>
      <c r="F23" s="10" t="str">
        <f t="shared" si="4"/>
        <v>-</v>
      </c>
      <c r="G23" s="101">
        <v>0</v>
      </c>
      <c r="H23" s="56">
        <v>0</v>
      </c>
      <c r="I23" s="56">
        <v>0</v>
      </c>
      <c r="J23" s="56">
        <v>0</v>
      </c>
      <c r="K23" s="56">
        <v>0</v>
      </c>
      <c r="L23" s="57">
        <v>0</v>
      </c>
      <c r="N23" s="96"/>
      <c r="O23" s="96"/>
      <c r="P23" s="96"/>
      <c r="Q23" s="96"/>
    </row>
    <row r="24" spans="1:17" x14ac:dyDescent="0.3">
      <c r="A24" s="4" t="s">
        <v>27</v>
      </c>
      <c r="B24" s="42">
        <v>694500</v>
      </c>
      <c r="C24" s="56">
        <v>733355.52000000002</v>
      </c>
      <c r="D24" s="12">
        <f t="shared" si="3"/>
        <v>-5.2983197017457573E-2</v>
      </c>
      <c r="E24" s="55">
        <v>1005509.78</v>
      </c>
      <c r="F24" s="10">
        <f t="shared" si="4"/>
        <v>-0.30930557433265349</v>
      </c>
      <c r="G24" s="101">
        <v>1050264.33</v>
      </c>
      <c r="H24" s="56">
        <v>522933.91619021574</v>
      </c>
      <c r="I24" s="56">
        <v>835013.56</v>
      </c>
      <c r="J24" s="56">
        <v>737268</v>
      </c>
      <c r="K24" s="56">
        <v>898160</v>
      </c>
      <c r="L24" s="57">
        <v>832641</v>
      </c>
      <c r="N24" s="96"/>
      <c r="O24" s="96"/>
      <c r="P24" s="96"/>
      <c r="Q24" s="96"/>
    </row>
    <row r="25" spans="1:17" x14ac:dyDescent="0.3">
      <c r="A25" s="4" t="s">
        <v>22</v>
      </c>
      <c r="B25" s="42">
        <v>592000</v>
      </c>
      <c r="C25" s="56">
        <v>607726.77</v>
      </c>
      <c r="D25" s="12">
        <f t="shared" si="3"/>
        <v>-2.5878027390499825E-2</v>
      </c>
      <c r="E25" s="55">
        <v>545962.12</v>
      </c>
      <c r="F25" s="10">
        <f t="shared" si="4"/>
        <v>8.4324311730638035E-2</v>
      </c>
      <c r="G25" s="101">
        <v>582904.92999999993</v>
      </c>
      <c r="H25" s="56">
        <v>560829.44643617491</v>
      </c>
      <c r="I25" s="56">
        <v>537977.54</v>
      </c>
      <c r="J25" s="56">
        <v>966027</v>
      </c>
      <c r="K25" s="56">
        <v>681009</v>
      </c>
      <c r="L25" s="57">
        <v>721041</v>
      </c>
      <c r="N25" s="96"/>
      <c r="O25" s="96"/>
      <c r="P25" s="96"/>
      <c r="Q25" s="96"/>
    </row>
    <row r="26" spans="1:17" x14ac:dyDescent="0.3">
      <c r="A26" s="4" t="s">
        <v>28</v>
      </c>
      <c r="B26" s="42">
        <v>404500</v>
      </c>
      <c r="C26" s="56">
        <v>319403.24</v>
      </c>
      <c r="D26" s="12">
        <f t="shared" si="3"/>
        <v>0.26642422287262968</v>
      </c>
      <c r="E26" s="55">
        <v>431408.23</v>
      </c>
      <c r="F26" s="10">
        <f t="shared" si="4"/>
        <v>-6.2373010361902459E-2</v>
      </c>
      <c r="G26" s="101">
        <v>492963.83999999997</v>
      </c>
      <c r="H26" s="56">
        <v>174864.5528212584</v>
      </c>
      <c r="I26" s="56">
        <v>701520.6</v>
      </c>
      <c r="J26" s="56">
        <v>631789</v>
      </c>
      <c r="K26" s="56">
        <v>871322</v>
      </c>
      <c r="L26" s="57">
        <v>1146992</v>
      </c>
      <c r="N26" s="96"/>
      <c r="O26" s="96"/>
      <c r="P26" s="96"/>
      <c r="Q26" s="96"/>
    </row>
    <row r="27" spans="1:17" x14ac:dyDescent="0.3">
      <c r="A27" s="4" t="s">
        <v>29</v>
      </c>
      <c r="B27" s="42">
        <v>88000</v>
      </c>
      <c r="C27" s="56">
        <v>13987.29</v>
      </c>
      <c r="D27" s="12">
        <f t="shared" si="3"/>
        <v>5.2914260017487305</v>
      </c>
      <c r="E27" s="55">
        <v>0</v>
      </c>
      <c r="F27" s="10" t="str">
        <f t="shared" si="4"/>
        <v>-</v>
      </c>
      <c r="G27" s="101">
        <v>68160.040000000008</v>
      </c>
      <c r="H27" s="56">
        <v>48045.049918807883</v>
      </c>
      <c r="I27" s="56">
        <v>85844.84</v>
      </c>
      <c r="J27" s="56">
        <v>100194</v>
      </c>
      <c r="K27" s="56">
        <v>195760</v>
      </c>
      <c r="L27" s="57">
        <v>220978</v>
      </c>
      <c r="N27" s="96"/>
      <c r="O27" s="96"/>
      <c r="P27" s="96"/>
      <c r="Q27" s="96"/>
    </row>
    <row r="28" spans="1:17" x14ac:dyDescent="0.3">
      <c r="A28" s="4" t="s">
        <v>15</v>
      </c>
      <c r="B28" s="42">
        <v>645000</v>
      </c>
      <c r="C28" s="56">
        <v>573126.47</v>
      </c>
      <c r="D28" s="12">
        <f t="shared" si="3"/>
        <v>0.12540605566516594</v>
      </c>
      <c r="E28" s="55">
        <v>640078.48</v>
      </c>
      <c r="F28" s="10">
        <f t="shared" si="4"/>
        <v>7.6889321446957926E-3</v>
      </c>
      <c r="G28" s="101">
        <v>572593.58999999985</v>
      </c>
      <c r="H28" s="56">
        <v>866868.8868777405</v>
      </c>
      <c r="I28" s="56">
        <v>629005.85000000009</v>
      </c>
      <c r="J28" s="56">
        <v>1482299</v>
      </c>
      <c r="K28" s="56">
        <v>1465356</v>
      </c>
      <c r="L28" s="57">
        <v>2045042</v>
      </c>
      <c r="N28" s="96"/>
      <c r="O28" s="96"/>
      <c r="P28" s="96"/>
      <c r="Q28" s="96"/>
    </row>
    <row r="29" spans="1:17" x14ac:dyDescent="0.3">
      <c r="A29" s="4" t="s">
        <v>16</v>
      </c>
      <c r="B29" s="42">
        <v>257500</v>
      </c>
      <c r="C29" s="56">
        <v>255379.16999999998</v>
      </c>
      <c r="D29" s="12">
        <f t="shared" si="3"/>
        <v>8.30463189303976E-3</v>
      </c>
      <c r="E29" s="55">
        <v>315891.77999999997</v>
      </c>
      <c r="F29" s="10">
        <f t="shared" si="4"/>
        <v>-0.18484741831522167</v>
      </c>
      <c r="G29" s="101">
        <v>320926.55</v>
      </c>
      <c r="H29" s="56">
        <v>421482.45746893826</v>
      </c>
      <c r="I29" s="56">
        <v>276636.12</v>
      </c>
      <c r="J29" s="56">
        <v>589085</v>
      </c>
      <c r="K29" s="56">
        <v>580698</v>
      </c>
      <c r="L29" s="57">
        <v>821170</v>
      </c>
      <c r="N29" s="96"/>
      <c r="O29" s="96"/>
      <c r="P29" s="96"/>
      <c r="Q29" s="96"/>
    </row>
    <row r="30" spans="1:17" x14ac:dyDescent="0.3">
      <c r="A30" s="4" t="s">
        <v>17</v>
      </c>
      <c r="B30" s="42">
        <v>170500</v>
      </c>
      <c r="C30" s="56">
        <v>963826.66999999993</v>
      </c>
      <c r="D30" s="12">
        <f t="shared" si="3"/>
        <v>-0.82310097312414066</v>
      </c>
      <c r="E30" s="55">
        <v>159267.56999999998</v>
      </c>
      <c r="F30" s="10">
        <f t="shared" si="4"/>
        <v>7.0525531343261116E-2</v>
      </c>
      <c r="G30" s="101">
        <v>158519.39000000001</v>
      </c>
      <c r="H30" s="56">
        <v>162183.98373124099</v>
      </c>
      <c r="I30" s="56">
        <v>69631.13</v>
      </c>
      <c r="J30" s="56">
        <v>132912</v>
      </c>
      <c r="K30" s="56">
        <v>214447</v>
      </c>
      <c r="L30" s="57">
        <v>274476</v>
      </c>
      <c r="N30" s="96"/>
      <c r="O30" s="96"/>
      <c r="P30" s="96"/>
      <c r="Q30" s="96"/>
    </row>
    <row r="31" spans="1:17" x14ac:dyDescent="0.3">
      <c r="A31" s="4" t="s">
        <v>18</v>
      </c>
      <c r="B31" s="42">
        <v>127000</v>
      </c>
      <c r="C31" s="56">
        <v>139866.49</v>
      </c>
      <c r="D31" s="12">
        <f t="shared" si="3"/>
        <v>-9.1991226776334978E-2</v>
      </c>
      <c r="E31" s="55">
        <v>176484.88</v>
      </c>
      <c r="F31" s="10">
        <f t="shared" si="4"/>
        <v>-0.28039161201798135</v>
      </c>
      <c r="G31" s="101">
        <v>128671.70999999999</v>
      </c>
      <c r="H31" s="56">
        <v>96976.369983691227</v>
      </c>
      <c r="I31" s="56">
        <v>83266.489999999991</v>
      </c>
      <c r="J31" s="56">
        <v>129473</v>
      </c>
      <c r="K31" s="56">
        <v>122059</v>
      </c>
      <c r="L31" s="57">
        <v>128832</v>
      </c>
      <c r="N31" s="96"/>
      <c r="O31" s="96"/>
      <c r="P31" s="96"/>
      <c r="Q31" s="96"/>
    </row>
    <row r="32" spans="1:17" x14ac:dyDescent="0.3">
      <c r="A32" s="4" t="s">
        <v>48</v>
      </c>
      <c r="B32" s="42">
        <v>908000</v>
      </c>
      <c r="C32" s="56">
        <v>61057.979999999996</v>
      </c>
      <c r="D32" s="12"/>
      <c r="E32" s="55">
        <v>0</v>
      </c>
      <c r="F32" s="10"/>
      <c r="G32" s="101">
        <v>26000</v>
      </c>
      <c r="H32" s="56">
        <v>0</v>
      </c>
      <c r="I32" s="56"/>
      <c r="J32" s="56"/>
      <c r="K32" s="56"/>
      <c r="L32" s="57"/>
      <c r="N32" s="96"/>
      <c r="O32" s="96"/>
      <c r="P32" s="96"/>
      <c r="Q32" s="96"/>
    </row>
    <row r="33" spans="1:17" x14ac:dyDescent="0.3">
      <c r="A33" s="4" t="s">
        <v>19</v>
      </c>
      <c r="B33" s="42">
        <v>107000</v>
      </c>
      <c r="C33" s="56">
        <v>42346.92</v>
      </c>
      <c r="D33" s="12">
        <f t="shared" si="3"/>
        <v>1.5267481082449446</v>
      </c>
      <c r="E33" s="55">
        <v>0</v>
      </c>
      <c r="F33" s="10" t="str">
        <f t="shared" si="4"/>
        <v>-</v>
      </c>
      <c r="G33" s="101">
        <v>134522.74000000002</v>
      </c>
      <c r="H33" s="56">
        <v>69930.167525923331</v>
      </c>
      <c r="I33" s="56">
        <v>171864.03</v>
      </c>
      <c r="J33" s="56">
        <v>136032</v>
      </c>
      <c r="K33" s="56">
        <v>273151</v>
      </c>
      <c r="L33" s="57">
        <v>368930</v>
      </c>
      <c r="N33" s="96"/>
      <c r="O33" s="96"/>
      <c r="P33" s="96"/>
      <c r="Q33" s="96"/>
    </row>
    <row r="34" spans="1:17" x14ac:dyDescent="0.3">
      <c r="A34" s="4" t="s">
        <v>23</v>
      </c>
      <c r="B34" s="42">
        <v>505500</v>
      </c>
      <c r="C34" s="56">
        <v>488829.55999999994</v>
      </c>
      <c r="D34" s="12">
        <f t="shared" si="3"/>
        <v>3.4102765798369683E-2</v>
      </c>
      <c r="E34" s="55">
        <v>591684.46</v>
      </c>
      <c r="F34" s="10">
        <f t="shared" si="4"/>
        <v>-0.14565949560345048</v>
      </c>
      <c r="G34" s="101">
        <v>555590.34</v>
      </c>
      <c r="H34" s="56">
        <v>526771.35082270356</v>
      </c>
      <c r="I34" s="56">
        <v>771417.09</v>
      </c>
      <c r="J34" s="56">
        <v>831189</v>
      </c>
      <c r="K34" s="56">
        <v>747946</v>
      </c>
      <c r="L34" s="57">
        <v>880096</v>
      </c>
      <c r="N34" s="96"/>
      <c r="O34" s="96"/>
      <c r="P34" s="96"/>
      <c r="Q34" s="96"/>
    </row>
    <row r="35" spans="1:17" s="30" customFormat="1" x14ac:dyDescent="0.3">
      <c r="A35" s="33" t="s">
        <v>24</v>
      </c>
      <c r="B35" s="43">
        <f>SUM(B16:B34)</f>
        <v>7533000</v>
      </c>
      <c r="C35" s="59">
        <f>SUM(C16:C34)</f>
        <v>6442278.8200000003</v>
      </c>
      <c r="D35" s="34">
        <f t="shared" si="3"/>
        <v>0.16930673298613907</v>
      </c>
      <c r="E35" s="59">
        <f>SUM(E16:E34)</f>
        <v>6117510.9500000002</v>
      </c>
      <c r="F35" s="35">
        <f t="shared" si="4"/>
        <v>0.23138316573017326</v>
      </c>
      <c r="G35" s="59">
        <f>SUM(G16:G34)</f>
        <v>7954121.6999999993</v>
      </c>
      <c r="H35" s="59">
        <f t="shared" ref="H35:L35" si="5">SUM(H16:H34)</f>
        <v>5235999.9999999991</v>
      </c>
      <c r="I35" s="59">
        <f t="shared" si="5"/>
        <v>6388993.0599999996</v>
      </c>
      <c r="J35" s="59">
        <f t="shared" si="5"/>
        <v>8503923</v>
      </c>
      <c r="K35" s="59">
        <f t="shared" si="5"/>
        <v>9355375</v>
      </c>
      <c r="L35" s="59">
        <f t="shared" si="5"/>
        <v>12306947</v>
      </c>
      <c r="M35" s="29"/>
      <c r="N35" s="96"/>
      <c r="O35" s="96"/>
      <c r="P35" s="96"/>
      <c r="Q35" s="96"/>
    </row>
    <row r="36" spans="1:17" x14ac:dyDescent="0.3">
      <c r="A36" s="22"/>
      <c r="B36" s="102"/>
      <c r="C36" s="103"/>
      <c r="D36" s="27"/>
      <c r="E36" s="44"/>
      <c r="F36" s="27"/>
      <c r="G36" s="27"/>
      <c r="H36" s="44"/>
      <c r="I36" s="44"/>
      <c r="J36" s="44"/>
      <c r="K36" s="44"/>
      <c r="L36" s="44"/>
      <c r="N36" s="96"/>
      <c r="O36" s="96"/>
      <c r="P36" s="96"/>
      <c r="Q36" s="96"/>
    </row>
    <row r="37" spans="1:17" x14ac:dyDescent="0.3">
      <c r="A37" s="104" t="s">
        <v>1</v>
      </c>
      <c r="B37" s="41"/>
      <c r="C37" s="41"/>
      <c r="D37" s="21"/>
      <c r="E37" s="41"/>
      <c r="F37" s="21"/>
      <c r="G37" s="21"/>
      <c r="H37" s="41"/>
      <c r="I37" s="41"/>
      <c r="J37" s="41"/>
      <c r="K37" s="41"/>
      <c r="L37" s="41"/>
      <c r="N37" s="96"/>
      <c r="O37" s="96"/>
      <c r="P37" s="96"/>
      <c r="Q37" s="96"/>
    </row>
    <row r="38" spans="1:17" ht="43.2" x14ac:dyDescent="0.3">
      <c r="A38" s="105"/>
      <c r="B38" s="93" t="s">
        <v>49</v>
      </c>
      <c r="C38" s="93" t="s">
        <v>50</v>
      </c>
      <c r="D38" s="19" t="s">
        <v>53</v>
      </c>
      <c r="E38" s="93" t="s">
        <v>46</v>
      </c>
      <c r="F38" s="2" t="s">
        <v>54</v>
      </c>
      <c r="G38" s="48" t="s">
        <v>51</v>
      </c>
      <c r="H38" s="48" t="s">
        <v>47</v>
      </c>
      <c r="I38" s="48" t="s">
        <v>41</v>
      </c>
      <c r="J38" s="48" t="s">
        <v>8</v>
      </c>
      <c r="K38" s="49" t="s">
        <v>9</v>
      </c>
      <c r="L38" s="50" t="s">
        <v>10</v>
      </c>
      <c r="N38" s="96"/>
      <c r="O38" s="96"/>
      <c r="P38" s="96"/>
      <c r="Q38" s="96"/>
    </row>
    <row r="39" spans="1:17" x14ac:dyDescent="0.3">
      <c r="A39" s="3" t="s">
        <v>2</v>
      </c>
      <c r="B39" s="45">
        <f>SUM(B40:B41)</f>
        <v>6713000</v>
      </c>
      <c r="C39" s="51">
        <f>SUM(C40:C41)</f>
        <v>5349896.34</v>
      </c>
      <c r="D39" s="13">
        <f t="shared" ref="D39:D51" si="6">IFERROR(B39/C39-1,"-")</f>
        <v>0.25479066758889757</v>
      </c>
      <c r="E39" s="51">
        <f>SUM(E40:E41)</f>
        <v>6117510.9499999993</v>
      </c>
      <c r="F39" s="16">
        <f t="shared" ref="F39:F52" si="7">IFERROR(B39/E39-1,"-")</f>
        <v>9.7341721962917127E-2</v>
      </c>
      <c r="G39" s="62">
        <f>SUM(G40:G41)</f>
        <v>5942990.9199999999</v>
      </c>
      <c r="H39" s="62">
        <v>4821804.9999999991</v>
      </c>
      <c r="I39" s="62">
        <v>4814549.91</v>
      </c>
      <c r="J39" s="62">
        <v>4473446</v>
      </c>
      <c r="K39" s="52">
        <v>5118542</v>
      </c>
      <c r="L39" s="53">
        <v>4684690</v>
      </c>
      <c r="N39" s="96"/>
      <c r="O39" s="96"/>
      <c r="P39" s="96"/>
      <c r="Q39" s="96"/>
    </row>
    <row r="40" spans="1:17" x14ac:dyDescent="0.3">
      <c r="A40" s="4" t="s">
        <v>3</v>
      </c>
      <c r="B40" s="42">
        <v>6221000</v>
      </c>
      <c r="C40" s="55">
        <v>4666392.76</v>
      </c>
      <c r="D40" s="14">
        <f t="shared" si="6"/>
        <v>0.33314967683946106</v>
      </c>
      <c r="E40" s="56">
        <v>5554767.3499999996</v>
      </c>
      <c r="F40" s="17">
        <f t="shared" si="7"/>
        <v>0.1199388935704031</v>
      </c>
      <c r="G40" s="56">
        <v>4531854.3000000007</v>
      </c>
      <c r="H40" s="56">
        <v>4078951.9090909078</v>
      </c>
      <c r="I40" s="56">
        <v>3685756.45</v>
      </c>
      <c r="J40" s="56">
        <v>3445504</v>
      </c>
      <c r="K40" s="56">
        <v>3907252</v>
      </c>
      <c r="L40" s="57">
        <v>3633027</v>
      </c>
      <c r="N40" s="96"/>
      <c r="O40" s="96"/>
      <c r="P40" s="96"/>
      <c r="Q40" s="96"/>
    </row>
    <row r="41" spans="1:17" x14ac:dyDescent="0.3">
      <c r="A41" s="25" t="s">
        <v>4</v>
      </c>
      <c r="B41" s="46">
        <v>492000</v>
      </c>
      <c r="C41" s="82">
        <v>683503.58</v>
      </c>
      <c r="D41" s="81">
        <f t="shared" si="6"/>
        <v>-0.28017933717333265</v>
      </c>
      <c r="E41" s="64">
        <v>562743.6</v>
      </c>
      <c r="F41" s="26">
        <f t="shared" si="7"/>
        <v>-0.12571195834124094</v>
      </c>
      <c r="G41" s="64">
        <v>1411136.6199999994</v>
      </c>
      <c r="H41" s="64">
        <v>742853.09090909094</v>
      </c>
      <c r="I41" s="64">
        <v>1128793.46</v>
      </c>
      <c r="J41" s="64">
        <v>1027942</v>
      </c>
      <c r="K41" s="64">
        <v>1211290</v>
      </c>
      <c r="L41" s="83">
        <v>1051663</v>
      </c>
      <c r="N41" s="96"/>
      <c r="O41" s="96"/>
      <c r="P41" s="96"/>
      <c r="Q41" s="96"/>
    </row>
    <row r="42" spans="1:17" x14ac:dyDescent="0.3">
      <c r="A42" s="6" t="s">
        <v>43</v>
      </c>
      <c r="B42" s="45">
        <f>SUM(B43)</f>
        <v>820000</v>
      </c>
      <c r="C42" s="62">
        <f>SUM(C43)</f>
        <v>0</v>
      </c>
      <c r="D42" s="88" t="str">
        <f t="shared" si="6"/>
        <v>-</v>
      </c>
      <c r="E42" s="62">
        <f>SUM(E43)</f>
        <v>0</v>
      </c>
      <c r="F42" s="24" t="str">
        <f t="shared" si="7"/>
        <v>-</v>
      </c>
      <c r="G42" s="69">
        <f>SUM(G43)</f>
        <v>0</v>
      </c>
      <c r="H42" s="69">
        <f t="shared" ref="H42:L42" si="8">SUM(H43)</f>
        <v>480</v>
      </c>
      <c r="I42" s="69">
        <f t="shared" si="8"/>
        <v>0</v>
      </c>
      <c r="J42" s="69">
        <f t="shared" si="8"/>
        <v>0</v>
      </c>
      <c r="K42" s="66">
        <f t="shared" si="8"/>
        <v>0</v>
      </c>
      <c r="L42" s="67">
        <f t="shared" si="8"/>
        <v>0</v>
      </c>
      <c r="N42" s="96"/>
      <c r="O42" s="96"/>
      <c r="P42" s="96"/>
      <c r="Q42" s="96"/>
    </row>
    <row r="43" spans="1:17" x14ac:dyDescent="0.3">
      <c r="A43" s="4" t="s">
        <v>44</v>
      </c>
      <c r="B43" s="42">
        <v>820000</v>
      </c>
      <c r="C43" s="55">
        <v>0</v>
      </c>
      <c r="D43" s="14" t="str">
        <f t="shared" si="6"/>
        <v>-</v>
      </c>
      <c r="E43" s="55">
        <v>0</v>
      </c>
      <c r="F43" s="17" t="str">
        <f t="shared" si="7"/>
        <v>-</v>
      </c>
      <c r="G43" s="56">
        <v>0</v>
      </c>
      <c r="H43" s="56">
        <v>480</v>
      </c>
      <c r="I43" s="56">
        <v>0</v>
      </c>
      <c r="J43" s="56">
        <v>0</v>
      </c>
      <c r="K43" s="63">
        <v>0</v>
      </c>
      <c r="L43" s="44">
        <v>0</v>
      </c>
      <c r="N43" s="96"/>
      <c r="O43" s="96"/>
      <c r="P43" s="96"/>
      <c r="Q43" s="96"/>
    </row>
    <row r="44" spans="1:17" s="1" customFormat="1" x14ac:dyDescent="0.3">
      <c r="A44" s="3" t="s">
        <v>5</v>
      </c>
      <c r="B44" s="90">
        <f>SUM(B45:B46)</f>
        <v>0</v>
      </c>
      <c r="C44" s="52">
        <f>SUM(C45:C46)</f>
        <v>1097285.98</v>
      </c>
      <c r="D44" s="16">
        <f t="shared" si="6"/>
        <v>-1</v>
      </c>
      <c r="E44" s="52">
        <f>SUM(E45:E46)</f>
        <v>0</v>
      </c>
      <c r="F44" s="16" t="str">
        <f>IFERROR(B44/E44-1,"-")</f>
        <v>-</v>
      </c>
      <c r="G44" s="51">
        <f>SUM(G45:G46)</f>
        <v>1860747.5699999998</v>
      </c>
      <c r="H44" s="51">
        <f t="shared" ref="H44:L44" si="9">SUM(H45:H46)</f>
        <v>5580</v>
      </c>
      <c r="I44" s="51">
        <f t="shared" si="9"/>
        <v>0</v>
      </c>
      <c r="J44" s="51">
        <f t="shared" si="9"/>
        <v>0</v>
      </c>
      <c r="K44" s="91">
        <f t="shared" si="9"/>
        <v>0</v>
      </c>
      <c r="L44" s="92">
        <f t="shared" si="9"/>
        <v>890215</v>
      </c>
      <c r="M44" s="87"/>
      <c r="N44" s="96"/>
      <c r="O44" s="96"/>
      <c r="P44" s="96"/>
      <c r="Q44" s="96"/>
    </row>
    <row r="45" spans="1:17" s="1" customFormat="1" x14ac:dyDescent="0.3">
      <c r="A45" s="4" t="s">
        <v>45</v>
      </c>
      <c r="B45" s="45">
        <v>0</v>
      </c>
      <c r="C45" s="56">
        <v>0</v>
      </c>
      <c r="D45" s="17" t="str">
        <f t="shared" si="6"/>
        <v>-</v>
      </c>
      <c r="E45" s="56">
        <v>0</v>
      </c>
      <c r="F45" s="17" t="str">
        <f>IFERROR(B45/E45-1,"-")</f>
        <v>-</v>
      </c>
      <c r="G45" s="55">
        <v>1720.5</v>
      </c>
      <c r="H45" s="55">
        <v>5200</v>
      </c>
      <c r="I45" s="55">
        <v>0</v>
      </c>
      <c r="J45" s="55">
        <v>0</v>
      </c>
      <c r="K45" s="63">
        <v>0</v>
      </c>
      <c r="L45" s="44">
        <v>0</v>
      </c>
      <c r="M45" s="87"/>
      <c r="N45" s="96"/>
      <c r="O45" s="96"/>
      <c r="P45" s="96"/>
      <c r="Q45" s="96"/>
    </row>
    <row r="46" spans="1:17" s="1" customFormat="1" x14ac:dyDescent="0.3">
      <c r="A46" s="4" t="s">
        <v>39</v>
      </c>
      <c r="B46" s="45">
        <v>0</v>
      </c>
      <c r="C46" s="56">
        <v>1097285.98</v>
      </c>
      <c r="D46" s="17">
        <f t="shared" si="6"/>
        <v>-1</v>
      </c>
      <c r="E46" s="56">
        <v>0</v>
      </c>
      <c r="F46" s="17" t="str">
        <f>IFERROR(B46/E46-1,"-")</f>
        <v>-</v>
      </c>
      <c r="G46" s="55">
        <v>1859027.0699999998</v>
      </c>
      <c r="H46" s="55">
        <v>380</v>
      </c>
      <c r="I46" s="55">
        <v>0</v>
      </c>
      <c r="J46" s="55">
        <v>0</v>
      </c>
      <c r="K46" s="63">
        <v>0</v>
      </c>
      <c r="L46" s="44">
        <v>890215</v>
      </c>
      <c r="M46" s="87"/>
      <c r="N46" s="96"/>
      <c r="O46" s="96"/>
      <c r="P46" s="96"/>
      <c r="Q46" s="96"/>
    </row>
    <row r="47" spans="1:17" s="1" customFormat="1" x14ac:dyDescent="0.3">
      <c r="A47" s="3" t="s">
        <v>11</v>
      </c>
      <c r="B47" s="90">
        <f>SUM(B48)</f>
        <v>0</v>
      </c>
      <c r="C47" s="52">
        <f>SUM(C48)</f>
        <v>-4903.5</v>
      </c>
      <c r="D47" s="16">
        <f t="shared" si="6"/>
        <v>-1</v>
      </c>
      <c r="E47" s="52">
        <f>SUM(E48)</f>
        <v>0</v>
      </c>
      <c r="F47" s="16" t="str">
        <f t="shared" si="7"/>
        <v>-</v>
      </c>
      <c r="G47" s="52">
        <f>SUM(G48)</f>
        <v>2591.5999999999995</v>
      </c>
      <c r="H47" s="52">
        <f t="shared" ref="H47:L47" si="10">SUM(H48)</f>
        <v>-9886</v>
      </c>
      <c r="I47" s="52">
        <f t="shared" si="10"/>
        <v>11085.65</v>
      </c>
      <c r="J47" s="51">
        <f t="shared" si="10"/>
        <v>-6266</v>
      </c>
      <c r="K47" s="91">
        <f t="shared" si="10"/>
        <v>-9825</v>
      </c>
      <c r="L47" s="92">
        <f t="shared" si="10"/>
        <v>-23508</v>
      </c>
      <c r="M47" s="87"/>
      <c r="N47" s="96"/>
      <c r="O47" s="96"/>
      <c r="P47" s="96"/>
      <c r="Q47" s="96"/>
    </row>
    <row r="48" spans="1:17" x14ac:dyDescent="0.3">
      <c r="A48" s="25" t="s">
        <v>11</v>
      </c>
      <c r="B48" s="46">
        <v>0</v>
      </c>
      <c r="C48" s="64">
        <v>-4903.5</v>
      </c>
      <c r="D48" s="26">
        <f t="shared" si="6"/>
        <v>-1</v>
      </c>
      <c r="E48" s="64">
        <v>0</v>
      </c>
      <c r="F48" s="26" t="str">
        <f t="shared" si="7"/>
        <v>-</v>
      </c>
      <c r="G48" s="64">
        <v>2591.5999999999995</v>
      </c>
      <c r="H48" s="64">
        <v>-9886</v>
      </c>
      <c r="I48" s="64">
        <v>11085.65</v>
      </c>
      <c r="J48" s="64">
        <v>-6266</v>
      </c>
      <c r="K48" s="64">
        <v>-9825</v>
      </c>
      <c r="L48" s="68">
        <v>-23508</v>
      </c>
      <c r="N48" s="96"/>
      <c r="O48" s="96"/>
      <c r="P48" s="96"/>
      <c r="Q48" s="96"/>
    </row>
    <row r="49" spans="1:17" x14ac:dyDescent="0.3">
      <c r="A49" s="3" t="s">
        <v>6</v>
      </c>
      <c r="B49" s="45">
        <f>SUM(B50:B51)</f>
        <v>0</v>
      </c>
      <c r="C49" s="51">
        <f>SUM(C50:C51)</f>
        <v>0</v>
      </c>
      <c r="D49" s="13" t="str">
        <f>IFERROR(B49/C49-1,"-")</f>
        <v>-</v>
      </c>
      <c r="E49" s="51">
        <f>SUM(E50:E51)</f>
        <v>0</v>
      </c>
      <c r="F49" s="16" t="str">
        <f t="shared" si="7"/>
        <v>-</v>
      </c>
      <c r="G49" s="51">
        <f>SUM(G50:G51)</f>
        <v>147791.60999999999</v>
      </c>
      <c r="H49" s="62">
        <f t="shared" ref="H49:L49" si="11">SUM(H50:H51)</f>
        <v>418021</v>
      </c>
      <c r="I49" s="62">
        <f t="shared" si="11"/>
        <v>1563357.5</v>
      </c>
      <c r="J49" s="62">
        <f t="shared" si="11"/>
        <v>4036743</v>
      </c>
      <c r="K49" s="52">
        <f t="shared" si="11"/>
        <v>4246658</v>
      </c>
      <c r="L49" s="53">
        <f t="shared" si="11"/>
        <v>6755550</v>
      </c>
      <c r="N49" s="96"/>
      <c r="O49" s="96"/>
      <c r="P49" s="96"/>
      <c r="Q49" s="96"/>
    </row>
    <row r="50" spans="1:17" s="7" customFormat="1" x14ac:dyDescent="0.3">
      <c r="A50" s="4" t="s">
        <v>42</v>
      </c>
      <c r="B50" s="42">
        <v>0</v>
      </c>
      <c r="C50" s="56">
        <v>0</v>
      </c>
      <c r="D50" s="17" t="str">
        <f t="shared" si="6"/>
        <v>-</v>
      </c>
      <c r="E50" s="56"/>
      <c r="F50" s="17" t="str">
        <f t="shared" si="7"/>
        <v>-</v>
      </c>
      <c r="G50" s="44">
        <v>136800</v>
      </c>
      <c r="H50" s="56">
        <v>409920</v>
      </c>
      <c r="I50" s="56">
        <v>1563357.5</v>
      </c>
      <c r="J50" s="56">
        <v>3789330</v>
      </c>
      <c r="K50" s="63">
        <v>4163370</v>
      </c>
      <c r="L50" s="44">
        <v>6755550</v>
      </c>
      <c r="M50" s="22"/>
      <c r="N50" s="96"/>
      <c r="O50" s="96"/>
      <c r="P50" s="96"/>
      <c r="Q50" s="96"/>
    </row>
    <row r="51" spans="1:17" x14ac:dyDescent="0.3">
      <c r="A51" s="4" t="s">
        <v>7</v>
      </c>
      <c r="B51" s="42">
        <v>0</v>
      </c>
      <c r="C51" s="55">
        <v>0</v>
      </c>
      <c r="D51" s="14" t="str">
        <f t="shared" si="6"/>
        <v>-</v>
      </c>
      <c r="E51" s="55">
        <v>0</v>
      </c>
      <c r="F51" s="17" t="str">
        <f t="shared" si="7"/>
        <v>-</v>
      </c>
      <c r="G51" s="44">
        <v>10991.61</v>
      </c>
      <c r="H51" s="56">
        <v>8101</v>
      </c>
      <c r="I51" s="56" t="s">
        <v>12</v>
      </c>
      <c r="J51" s="56">
        <v>247413</v>
      </c>
      <c r="K51" s="56">
        <v>83288</v>
      </c>
      <c r="L51" s="57">
        <v>0</v>
      </c>
      <c r="N51" s="96"/>
      <c r="O51" s="96"/>
      <c r="P51" s="96"/>
      <c r="Q51" s="96"/>
    </row>
    <row r="52" spans="1:17" x14ac:dyDescent="0.3">
      <c r="A52" s="33" t="s">
        <v>0</v>
      </c>
      <c r="B52" s="47">
        <f>SUM(B49,B47,B44,B42,B39)</f>
        <v>7533000</v>
      </c>
      <c r="C52" s="59">
        <f>SUM(C49,C47,C44,C42,C39)</f>
        <v>6442278.8200000003</v>
      </c>
      <c r="D52" s="34">
        <f>IFERROR(B52/C52-1,"-")</f>
        <v>0.16930673298613907</v>
      </c>
      <c r="E52" s="59">
        <f>SUM(E49,E47,E44,E42,E39)</f>
        <v>6117510.9499999993</v>
      </c>
      <c r="F52" s="35">
        <f t="shared" si="7"/>
        <v>0.23138316573017348</v>
      </c>
      <c r="G52" s="58">
        <f t="shared" ref="G52:L52" si="12">SUM(G49,G47,G44,G42,G39)</f>
        <v>7954121.6999999993</v>
      </c>
      <c r="H52" s="58">
        <f t="shared" si="12"/>
        <v>5235999.9999999991</v>
      </c>
      <c r="I52" s="58">
        <f t="shared" si="12"/>
        <v>6388993.0600000005</v>
      </c>
      <c r="J52" s="65">
        <f t="shared" si="12"/>
        <v>8503923</v>
      </c>
      <c r="K52" s="59">
        <f t="shared" si="12"/>
        <v>9355375</v>
      </c>
      <c r="L52" s="59">
        <f t="shared" si="12"/>
        <v>12306947</v>
      </c>
      <c r="N52" s="96"/>
      <c r="O52" s="96"/>
      <c r="P52" s="96"/>
      <c r="Q52" s="96"/>
    </row>
  </sheetData>
  <mergeCells count="3">
    <mergeCell ref="A3:A4"/>
    <mergeCell ref="A14:A15"/>
    <mergeCell ref="A37:A38"/>
  </mergeCells>
  <pageMargins left="0.511811024" right="0.511811024" top="0.78740157499999996" bottom="0.78740157499999996" header="0.31496062000000002" footer="0.31496062000000002"/>
  <pageSetup paperSize="9" scale="59" fitToHeight="0" orientation="portrait" r:id="rId1"/>
  <ignoredErrors>
    <ignoredError sqref="D12 D39:D42 F39:F52 D35 F35 F12 D44:D52" formula="1"/>
    <ignoredError sqref="H44:L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104-LIE_CBC</vt:lpstr>
      <vt:lpstr>'104-LIE_CBC'!Area_de_impressao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 Cristina Pan</dc:creator>
  <cp:lastModifiedBy>Suelen Cristina Pan</cp:lastModifiedBy>
  <cp:lastPrinted>2020-10-30T19:22:52Z</cp:lastPrinted>
  <dcterms:created xsi:type="dcterms:W3CDTF">2020-09-28T14:17:55Z</dcterms:created>
  <dcterms:modified xsi:type="dcterms:W3CDTF">2023-10-19T16:10:54Z</dcterms:modified>
</cp:coreProperties>
</file>